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30" windowWidth="19440" windowHeight="10965"/>
  </bookViews>
  <sheets>
    <sheet name="среднегодовая 2020" sheetId="2" r:id="rId1"/>
    <sheet name="среднегодовая по инообластным " sheetId="4" r:id="rId2"/>
  </sheets>
  <externalReferences>
    <externalReference r:id="rId3"/>
  </externalReferences>
  <calcPr calcId="144525" fullPrecision="0"/>
</workbook>
</file>

<file path=xl/calcChain.xml><?xml version="1.0" encoding="utf-8"?>
<calcChain xmlns="http://schemas.openxmlformats.org/spreadsheetml/2006/main">
  <c r="C47" i="2" l="1"/>
  <c r="E48" i="2" l="1"/>
  <c r="A46" i="2"/>
  <c r="D10" i="2" l="1"/>
  <c r="C10" i="2"/>
  <c r="D53" i="2"/>
  <c r="D52" i="2"/>
  <c r="C52" i="2"/>
  <c r="D28" i="2"/>
  <c r="D27" i="2"/>
  <c r="C27" i="2"/>
  <c r="D54" i="2" l="1"/>
  <c r="D16" i="2"/>
  <c r="D47" i="2" l="1"/>
  <c r="A64" i="2" l="1"/>
  <c r="C58" i="2" l="1"/>
  <c r="D27" i="4" l="1"/>
  <c r="D21" i="4"/>
  <c r="D11" i="4"/>
  <c r="C31" i="4" l="1"/>
</calcChain>
</file>

<file path=xl/sharedStrings.xml><?xml version="1.0" encoding="utf-8"?>
<sst xmlns="http://schemas.openxmlformats.org/spreadsheetml/2006/main" count="95" uniqueCount="55">
  <si>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</si>
  <si>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</si>
  <si>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</si>
  <si>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</si>
  <si>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</si>
  <si>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</si>
  <si>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</si>
  <si>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</si>
  <si>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</si>
  <si>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</si>
  <si>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</si>
  <si>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</si>
  <si>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Расширенные и врачебные обследования</t>
  </si>
  <si>
    <t>от "____" _____________ 2017 г. № ______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</si>
  <si>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</si>
  <si>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</si>
  <si>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</si>
  <si>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</si>
  <si>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</si>
  <si>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</si>
  <si>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</si>
  <si>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</si>
  <si>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</si>
  <si>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</si>
  <si>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</si>
  <si>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УЗДГ вен верхних конечностей</t>
  </si>
  <si>
    <t>УЗДГ вен нижних конечностей</t>
  </si>
  <si>
    <t>СКТ с контрастом</t>
  </si>
  <si>
    <t>СКТ без контраста</t>
  </si>
  <si>
    <t>УЗИ сердечно-сосудистой системы</t>
  </si>
  <si>
    <t>Лабораторные исследования для пациентов других МО</t>
  </si>
  <si>
    <t>Эндоскопические диагностические исследования</t>
  </si>
  <si>
    <t>Гистологические исследования с целью выявления онкологических заболеваний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</si>
  <si>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</si>
  <si>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</si>
  <si>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</si>
  <si>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</si>
  <si>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</si>
  <si>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</si>
  <si>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</si>
  <si>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01.12.2019, принятая для расчета подушевого норматива финансирования медицинской помощи, оказываемой в амбулаторных условиях, на прикрепившихся лиц, с учетом показателей результативности деятельности медицинской организации на 2020 год</t>
  </si>
  <si>
    <t>Дуплексное сканирование экстракраниальных отделов брахиоцефальных артерий</t>
  </si>
  <si>
    <t>Дуплексное сканирование сосудов (артерий и вен) нижних конечностей</t>
  </si>
  <si>
    <t>Забор материала для проведения анализа на COVID-19</t>
  </si>
  <si>
    <t>Обследование призывников</t>
  </si>
  <si>
    <t>265 / 1612 (УЕТ)</t>
  </si>
  <si>
    <t>Доавансированиепо постановлению Правительства РФ от 03.04.2020 № 432</t>
  </si>
  <si>
    <t>-</t>
  </si>
  <si>
    <t>Доавансирование по постановлению Правительства РФ от 03.04.2020 № 432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</si>
  <si>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01.12.2020)</t>
  </si>
  <si>
    <t>Приложение  № 3</t>
  </si>
  <si>
    <t>1 104 (услуг)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</si>
  <si>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2020 года (с 01.12.2020)</t>
  </si>
  <si>
    <t>от "24" декабря 2020 г. № 18</t>
  </si>
  <si>
    <t>4 331/25 276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</si>
</sst>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0" fontId="10" fillId="0" borderId="0" xfId="0" applyFont="1" applyFill="1"/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wrapText="1"/>
    </xf>
    <xf numFmtId="0" fontId="7" fillId="0" borderId="1" xfId="0" applyFont="1" applyBorder="1" applyAlignment="1">
      <alignment vertical="center" wrapText="1"/>
    </xf>
    <xf numFmtId="164" fontId="7" fillId="2" borderId="1" xfId="5" applyNumberFormat="1" applyFont="1" applyFill="1" applyBorder="1" applyAlignment="1">
      <alignment horizontal="center"/>
    </xf>
    <xf numFmtId="164" fontId="7" fillId="2" borderId="1" xfId="5" applyNumberFormat="1" applyFont="1" applyFill="1" applyBorder="1"/>
    <xf numFmtId="164" fontId="7" fillId="2" borderId="4" xfId="5" applyNumberFormat="1" applyFont="1" applyFill="1" applyBorder="1" applyAlignment="1">
      <alignment horizontal="center"/>
    </xf>
    <xf numFmtId="164" fontId="7" fillId="2" borderId="1" xfId="5" applyNumberFormat="1" applyFont="1" applyFill="1" applyBorder="1" applyAlignment="1">
      <alignment vertical="center"/>
    </xf>
    <xf numFmtId="164" fontId="7" fillId="2" borderId="1" xfId="5" applyNumberFormat="1" applyFont="1" applyFill="1" applyBorder="1" applyAlignment="1">
      <alignment wrapText="1"/>
    </xf>
    <xf numFmtId="164" fontId="7" fillId="2" borderId="1" xfId="5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2" fillId="2" borderId="0" xfId="0" applyFont="1" applyFill="1" applyAlignment="1">
      <alignment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/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165" fontId="7" fillId="2" borderId="1" xfId="5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 wrapText="1"/>
    </xf>
    <xf numFmtId="0" fontId="13" fillId="2" borderId="1" xfId="0" applyFont="1" applyFill="1" applyBorder="1"/>
    <xf numFmtId="164" fontId="13" fillId="2" borderId="1" xfId="0" applyNumberFormat="1" applyFont="1" applyFill="1" applyBorder="1"/>
    <xf numFmtId="0" fontId="13" fillId="2" borderId="1" xfId="0" applyFont="1" applyFill="1" applyBorder="1" applyAlignment="1">
      <alignment horizontal="center" vertical="center"/>
    </xf>
    <xf numFmtId="3" fontId="7" fillId="2" borderId="1" xfId="5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vertical="center" wrapText="1"/>
    </xf>
    <xf numFmtId="164" fontId="13" fillId="2" borderId="1" xfId="5" applyNumberFormat="1" applyFont="1" applyFill="1" applyBorder="1"/>
    <xf numFmtId="164" fontId="11" fillId="2" borderId="0" xfId="0" applyNumberFormat="1" applyFont="1" applyFill="1"/>
    <xf numFmtId="3" fontId="11" fillId="2" borderId="0" xfId="0" applyNumberFormat="1" applyFont="1" applyFill="1"/>
    <xf numFmtId="0" fontId="12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3" fontId="7" fillId="2" borderId="4" xfId="0" applyNumberFormat="1" applyFont="1" applyFill="1" applyBorder="1" applyAlignment="1">
      <alignment horizontal="center" vertical="center" wrapText="1"/>
    </xf>
    <xf numFmtId="164" fontId="7" fillId="2" borderId="4" xfId="5" applyNumberFormat="1" applyFont="1" applyFill="1" applyBorder="1" applyAlignment="1">
      <alignment horizontal="center" wrapText="1"/>
    </xf>
    <xf numFmtId="0" fontId="14" fillId="2" borderId="0" xfId="0" applyFont="1" applyFill="1" applyBorder="1" applyAlignment="1"/>
    <xf numFmtId="0" fontId="11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/>
    </xf>
    <xf numFmtId="3" fontId="11" fillId="2" borderId="1" xfId="0" applyNumberFormat="1" applyFont="1" applyFill="1" applyBorder="1"/>
    <xf numFmtId="0" fontId="11" fillId="2" borderId="1" xfId="0" applyFont="1" applyFill="1" applyBorder="1"/>
    <xf numFmtId="164" fontId="7" fillId="2" borderId="1" xfId="5" applyNumberFormat="1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Border="1" applyAlignment="1">
      <alignment vertical="center"/>
    </xf>
    <xf numFmtId="165" fontId="9" fillId="0" borderId="0" xfId="0" applyNumberFormat="1" applyFont="1"/>
    <xf numFmtId="0" fontId="11" fillId="2" borderId="0" xfId="0" applyFont="1" applyFill="1" applyAlignment="1">
      <alignment horizontal="lef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right"/>
    </xf>
    <xf numFmtId="0" fontId="12" fillId="2" borderId="0" xfId="0" applyFont="1" applyFill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3" fontId="12" fillId="2" borderId="7" xfId="0" applyNumberFormat="1" applyFont="1" applyFill="1" applyBorder="1" applyAlignment="1">
      <alignment horizontal="center"/>
    </xf>
    <xf numFmtId="3" fontId="12" fillId="2" borderId="8" xfId="0" applyNumberFormat="1" applyFont="1" applyFill="1" applyBorder="1" applyAlignment="1">
      <alignment horizontal="center"/>
    </xf>
    <xf numFmtId="164" fontId="7" fillId="2" borderId="9" xfId="5" applyNumberFormat="1" applyFont="1" applyFill="1" applyBorder="1" applyAlignment="1">
      <alignment horizontal="center" vertical="center"/>
    </xf>
    <xf numFmtId="164" fontId="7" fillId="2" borderId="4" xfId="5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nenko.e/Desktop/&#1043;&#1072;&#1088;&#1072;&#1085;&#1090;&#1080;&#1080;%20&#1085;&#1072;%202020%20&#1089;%2001.12.2020%20&#1076;&#1072;&#1085;&#1085;&#1099;&#1077;%20&#1079;&#1072;%2012%20&#1084;&#1077;&#1089;+&#1057;&#1054;&#1043;&#1040;&#1047;+&#1057;&#1042;%20+&#1050;&#1052;&#1057;+&#1072;&#1074;&#1072;&#1085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12.2020"/>
      <sheetName val="инообластные с 01.12.2020"/>
      <sheetName val="среднегодовая с инообл с 01.12."/>
    </sheetNames>
    <sheetDataSet>
      <sheetData sheetId="0">
        <row r="5">
          <cell r="N5">
            <v>13092</v>
          </cell>
          <cell r="O5">
            <v>12749057</v>
          </cell>
          <cell r="S5">
            <v>9514</v>
          </cell>
          <cell r="U5">
            <v>417853849</v>
          </cell>
          <cell r="V5">
            <v>2114</v>
          </cell>
          <cell r="W5">
            <v>31075090</v>
          </cell>
          <cell r="X5">
            <v>4331</v>
          </cell>
          <cell r="Z5">
            <v>6899402</v>
          </cell>
        </row>
        <row r="26">
          <cell r="W26">
            <v>3406811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Zeros="0" tabSelected="1" view="pageBreakPreview" topLeftCell="A33" zoomScaleNormal="100" zoomScaleSheetLayoutView="100" workbookViewId="0">
      <selection activeCell="C48" sqref="C48:D4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A1" s="34"/>
      <c r="B1" s="34"/>
      <c r="C1" s="34"/>
      <c r="D1" s="72" t="s">
        <v>50</v>
      </c>
      <c r="E1" s="72"/>
    </row>
    <row r="2" spans="1:13" x14ac:dyDescent="0.25">
      <c r="A2" s="34"/>
      <c r="B2" s="34"/>
      <c r="C2" s="72" t="s">
        <v>8</v>
      </c>
      <c r="D2" s="72"/>
      <c r="E2" s="72"/>
    </row>
    <row r="3" spans="1:13" x14ac:dyDescent="0.25">
      <c r="A3" s="34"/>
      <c r="B3" s="34"/>
      <c r="C3" s="72" t="s">
        <v>53</v>
      </c>
      <c r="D3" s="72"/>
      <c r="E3" s="72"/>
    </row>
    <row r="4" spans="1:13" x14ac:dyDescent="0.25">
      <c r="A4" s="34"/>
      <c r="B4" s="34"/>
      <c r="C4" s="34"/>
      <c r="D4" s="34"/>
      <c r="E4" s="34"/>
    </row>
    <row r="5" spans="1:13" ht="78.75" customHeight="1" x14ac:dyDescent="0.25">
      <c r="A5" s="73" t="s">
        <v>49</v>
      </c>
      <c r="B5" s="73"/>
      <c r="C5" s="73"/>
      <c r="D5" s="73"/>
      <c r="E5" s="7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34"/>
      <c r="B6" s="35"/>
      <c r="C6" s="35"/>
      <c r="D6" s="35"/>
      <c r="E6" s="35"/>
      <c r="F6" s="1"/>
      <c r="G6" s="1"/>
      <c r="H6" s="1"/>
      <c r="I6" s="1"/>
      <c r="J6" s="1"/>
      <c r="K6" s="1"/>
      <c r="L6" s="1"/>
      <c r="M6" s="1"/>
    </row>
    <row r="7" spans="1:13" x14ac:dyDescent="0.25">
      <c r="A7" s="34"/>
      <c r="B7" s="34"/>
      <c r="C7" s="34"/>
      <c r="D7" s="34"/>
      <c r="E7" s="34"/>
    </row>
    <row r="8" spans="1:13" ht="36" customHeight="1" x14ac:dyDescent="0.25">
      <c r="A8" s="34"/>
      <c r="B8" s="36" t="s">
        <v>5</v>
      </c>
      <c r="C8" s="36" t="s">
        <v>10</v>
      </c>
      <c r="D8" s="36" t="s">
        <v>1</v>
      </c>
      <c r="E8" s="37"/>
      <c r="F8" s="3"/>
    </row>
    <row r="9" spans="1:13" ht="15.75" x14ac:dyDescent="0.25">
      <c r="A9" s="34"/>
      <c r="B9" s="38">
        <v>1</v>
      </c>
      <c r="C9" s="38">
        <v>2</v>
      </c>
      <c r="D9" s="38">
        <v>3</v>
      </c>
      <c r="E9" s="37"/>
      <c r="F9" s="3"/>
    </row>
    <row r="10" spans="1:13" ht="15.75" x14ac:dyDescent="0.25">
      <c r="A10" s="34"/>
      <c r="B10" s="39" t="s">
        <v>5</v>
      </c>
      <c r="C10" s="40">
        <f>'[1]гарантии с 01.12.2020'!$S$5</f>
        <v>9514</v>
      </c>
      <c r="D10" s="65">
        <f>'[1]гарантии с 01.12.2020'!$U$5</f>
        <v>417853849</v>
      </c>
      <c r="E10" s="34"/>
    </row>
    <row r="11" spans="1:13" ht="31.5" x14ac:dyDescent="0.25">
      <c r="A11" s="34"/>
      <c r="B11" s="41" t="s">
        <v>19</v>
      </c>
      <c r="C11" s="40">
        <v>61</v>
      </c>
      <c r="D11" s="65">
        <v>2304629</v>
      </c>
      <c r="E11" s="34"/>
    </row>
    <row r="12" spans="1:13" ht="15.75" x14ac:dyDescent="0.25">
      <c r="A12" s="34"/>
      <c r="B12" s="39" t="s">
        <v>6</v>
      </c>
      <c r="C12" s="26" t="s">
        <v>51</v>
      </c>
      <c r="D12" s="65">
        <v>7623401</v>
      </c>
      <c r="E12" s="34"/>
    </row>
    <row r="13" spans="1:13" ht="31.5" x14ac:dyDescent="0.25">
      <c r="A13" s="34"/>
      <c r="B13" s="42" t="s">
        <v>16</v>
      </c>
      <c r="C13" s="43">
        <v>21</v>
      </c>
      <c r="D13" s="65">
        <v>2515482</v>
      </c>
      <c r="E13" s="34"/>
    </row>
    <row r="14" spans="1:13" ht="31.5" x14ac:dyDescent="0.25">
      <c r="A14" s="34"/>
      <c r="B14" s="42" t="s">
        <v>17</v>
      </c>
      <c r="C14" s="43" t="s">
        <v>47</v>
      </c>
      <c r="D14" s="26">
        <v>0</v>
      </c>
      <c r="E14" s="34"/>
    </row>
    <row r="15" spans="1:13" ht="47.25" x14ac:dyDescent="0.25">
      <c r="A15" s="34"/>
      <c r="B15" s="42" t="s">
        <v>48</v>
      </c>
      <c r="C15" s="43" t="s">
        <v>47</v>
      </c>
      <c r="D15" s="26">
        <v>46329879</v>
      </c>
      <c r="E15" s="34"/>
    </row>
    <row r="16" spans="1:13" ht="15.75" x14ac:dyDescent="0.25">
      <c r="A16" s="34"/>
      <c r="B16" s="44" t="s">
        <v>2</v>
      </c>
      <c r="C16" s="45"/>
      <c r="D16" s="46">
        <f>SUM(D10:D15)-D11</f>
        <v>474322611</v>
      </c>
      <c r="E16" s="34"/>
    </row>
    <row r="17" spans="1:5" x14ac:dyDescent="0.25">
      <c r="A17" s="34"/>
      <c r="B17" s="34"/>
      <c r="C17" s="34"/>
      <c r="D17" s="34"/>
      <c r="E17" s="34"/>
    </row>
    <row r="18" spans="1:5" x14ac:dyDescent="0.25">
      <c r="A18" s="34"/>
      <c r="B18" s="34"/>
      <c r="C18" s="34"/>
      <c r="D18" s="34"/>
      <c r="E18" s="34"/>
    </row>
    <row r="19" spans="1:5" ht="35.25" customHeight="1" x14ac:dyDescent="0.25">
      <c r="A19" s="34"/>
      <c r="B19" s="36" t="s">
        <v>0</v>
      </c>
      <c r="C19" s="36" t="s">
        <v>20</v>
      </c>
      <c r="D19" s="47" t="s">
        <v>1</v>
      </c>
      <c r="E19" s="34"/>
    </row>
    <row r="20" spans="1:5" ht="15.75" x14ac:dyDescent="0.25">
      <c r="A20" s="34"/>
      <c r="B20" s="38">
        <v>1</v>
      </c>
      <c r="C20" s="38">
        <v>2</v>
      </c>
      <c r="D20" s="38">
        <v>3</v>
      </c>
      <c r="E20" s="34"/>
    </row>
    <row r="21" spans="1:5" ht="15.75" x14ac:dyDescent="0.25">
      <c r="A21" s="34"/>
      <c r="B21" s="39" t="s">
        <v>21</v>
      </c>
      <c r="C21" s="48">
        <v>123335</v>
      </c>
      <c r="D21" s="26">
        <v>104854602</v>
      </c>
      <c r="E21" s="34"/>
    </row>
    <row r="22" spans="1:5" ht="15.75" x14ac:dyDescent="0.25">
      <c r="A22" s="34"/>
      <c r="B22" s="39" t="s">
        <v>22</v>
      </c>
      <c r="C22" s="40">
        <v>31221</v>
      </c>
      <c r="D22" s="27">
        <v>47094787</v>
      </c>
      <c r="E22" s="34"/>
    </row>
    <row r="23" spans="1:5" ht="31.5" x14ac:dyDescent="0.25">
      <c r="A23" s="34"/>
      <c r="B23" s="41" t="s">
        <v>24</v>
      </c>
      <c r="C23" s="40">
        <v>283</v>
      </c>
      <c r="D23" s="80">
        <v>2671218</v>
      </c>
      <c r="E23" s="34"/>
    </row>
    <row r="24" spans="1:5" ht="31.5" x14ac:dyDescent="0.25">
      <c r="A24" s="34"/>
      <c r="B24" s="41" t="s">
        <v>23</v>
      </c>
      <c r="C24" s="40">
        <v>231</v>
      </c>
      <c r="D24" s="81"/>
      <c r="E24" s="34"/>
    </row>
    <row r="25" spans="1:5" ht="15.75" x14ac:dyDescent="0.25">
      <c r="A25" s="34"/>
      <c r="B25" s="41" t="s">
        <v>14</v>
      </c>
      <c r="C25" s="40">
        <v>615</v>
      </c>
      <c r="D25" s="28">
        <v>871424</v>
      </c>
      <c r="E25" s="34"/>
    </row>
    <row r="26" spans="1:5" ht="15.75" x14ac:dyDescent="0.25">
      <c r="A26" s="34"/>
      <c r="B26" s="39" t="s">
        <v>15</v>
      </c>
      <c r="C26" s="40">
        <v>80</v>
      </c>
      <c r="D26" s="27">
        <v>56329</v>
      </c>
      <c r="E26" s="34"/>
    </row>
    <row r="27" spans="1:5" ht="15.75" x14ac:dyDescent="0.25">
      <c r="A27" s="34"/>
      <c r="B27" s="39" t="s">
        <v>7</v>
      </c>
      <c r="C27" s="48">
        <f>'[1]гарантии с 01.12.2020'!$N$5</f>
        <v>13092</v>
      </c>
      <c r="D27" s="27">
        <f>'[1]гарантии с 01.12.2020'!$O$5</f>
        <v>12749057</v>
      </c>
      <c r="E27" s="34"/>
    </row>
    <row r="28" spans="1:5" ht="31.5" x14ac:dyDescent="0.25">
      <c r="A28" s="34"/>
      <c r="B28" s="42" t="s">
        <v>34</v>
      </c>
      <c r="C28" s="49" t="s">
        <v>54</v>
      </c>
      <c r="D28" s="29">
        <f>'[1]гарантии с 01.12.2020'!$Z$5</f>
        <v>6899402</v>
      </c>
      <c r="E28" s="34"/>
    </row>
    <row r="29" spans="1:5" ht="15.75" x14ac:dyDescent="0.25">
      <c r="A29" s="34"/>
      <c r="B29" s="39" t="s">
        <v>6</v>
      </c>
      <c r="C29" s="48">
        <v>676</v>
      </c>
      <c r="D29" s="27">
        <v>4681715</v>
      </c>
      <c r="E29" s="34"/>
    </row>
    <row r="30" spans="1:5" ht="31.5" x14ac:dyDescent="0.25">
      <c r="A30" s="34"/>
      <c r="B30" s="41" t="s">
        <v>30</v>
      </c>
      <c r="C30" s="48">
        <v>3487</v>
      </c>
      <c r="D30" s="29">
        <v>601747</v>
      </c>
      <c r="E30" s="34"/>
    </row>
    <row r="31" spans="1:5" ht="15.75" x14ac:dyDescent="0.25">
      <c r="A31" s="34"/>
      <c r="B31" s="41" t="s">
        <v>18</v>
      </c>
      <c r="C31" s="48">
        <v>12784</v>
      </c>
      <c r="D31" s="27">
        <v>963642</v>
      </c>
      <c r="E31" s="34"/>
    </row>
    <row r="32" spans="1:5" ht="15.75" x14ac:dyDescent="0.25">
      <c r="A32" s="34"/>
      <c r="B32" s="41" t="s">
        <v>25</v>
      </c>
      <c r="C32" s="48" t="s">
        <v>47</v>
      </c>
      <c r="D32" s="29">
        <v>0</v>
      </c>
      <c r="E32" s="34"/>
    </row>
    <row r="33" spans="1:5" ht="15.75" x14ac:dyDescent="0.25">
      <c r="A33" s="34"/>
      <c r="B33" s="41" t="s">
        <v>26</v>
      </c>
      <c r="C33" s="48" t="s">
        <v>47</v>
      </c>
      <c r="D33" s="29">
        <v>0</v>
      </c>
      <c r="E33" s="34"/>
    </row>
    <row r="34" spans="1:5" ht="47.25" x14ac:dyDescent="0.25">
      <c r="A34" s="34"/>
      <c r="B34" s="50" t="s">
        <v>41</v>
      </c>
      <c r="C34" s="48">
        <v>17</v>
      </c>
      <c r="D34" s="29">
        <v>9094</v>
      </c>
      <c r="E34" s="34"/>
    </row>
    <row r="35" spans="1:5" ht="47.25" x14ac:dyDescent="0.25">
      <c r="A35" s="34"/>
      <c r="B35" s="50" t="s">
        <v>42</v>
      </c>
      <c r="C35" s="48">
        <v>101</v>
      </c>
      <c r="D35" s="29">
        <v>54021</v>
      </c>
      <c r="E35" s="34"/>
    </row>
    <row r="36" spans="1:5" ht="15.75" x14ac:dyDescent="0.25">
      <c r="A36" s="34"/>
      <c r="B36" s="50" t="s">
        <v>44</v>
      </c>
      <c r="C36" s="48">
        <v>447</v>
      </c>
      <c r="D36" s="29">
        <v>72690</v>
      </c>
      <c r="E36" s="34"/>
    </row>
    <row r="37" spans="1:5" ht="15.75" x14ac:dyDescent="0.25">
      <c r="A37" s="34"/>
      <c r="B37" s="41" t="s">
        <v>27</v>
      </c>
      <c r="C37" s="48" t="s">
        <v>47</v>
      </c>
      <c r="D37" s="29">
        <v>0</v>
      </c>
      <c r="E37" s="34"/>
    </row>
    <row r="38" spans="1:5" ht="15.75" x14ac:dyDescent="0.25">
      <c r="A38" s="34"/>
      <c r="B38" s="41" t="s">
        <v>28</v>
      </c>
      <c r="C38" s="48" t="s">
        <v>47</v>
      </c>
      <c r="D38" s="29">
        <v>0</v>
      </c>
      <c r="E38" s="34"/>
    </row>
    <row r="39" spans="1:5" ht="31.5" x14ac:dyDescent="0.25">
      <c r="A39" s="34"/>
      <c r="B39" s="41" t="s">
        <v>29</v>
      </c>
      <c r="C39" s="48">
        <v>261</v>
      </c>
      <c r="D39" s="29">
        <v>311309</v>
      </c>
      <c r="E39" s="34"/>
    </row>
    <row r="40" spans="1:5" ht="30" x14ac:dyDescent="0.25">
      <c r="A40" s="34"/>
      <c r="B40" s="51" t="s">
        <v>31</v>
      </c>
      <c r="C40" s="48">
        <v>553</v>
      </c>
      <c r="D40" s="29">
        <v>441061</v>
      </c>
      <c r="E40" s="34"/>
    </row>
    <row r="41" spans="1:5" ht="47.25" x14ac:dyDescent="0.25">
      <c r="A41" s="34"/>
      <c r="B41" s="41" t="s">
        <v>32</v>
      </c>
      <c r="C41" s="48" t="s">
        <v>47</v>
      </c>
      <c r="D41" s="29">
        <v>0</v>
      </c>
      <c r="E41" s="34"/>
    </row>
    <row r="42" spans="1:5" ht="19.5" customHeight="1" x14ac:dyDescent="0.25">
      <c r="A42" s="34"/>
      <c r="B42" s="41" t="s">
        <v>11</v>
      </c>
      <c r="C42" s="40">
        <v>560</v>
      </c>
      <c r="D42" s="30">
        <v>704086</v>
      </c>
      <c r="E42" s="34"/>
    </row>
    <row r="43" spans="1:5" ht="33.75" customHeight="1" x14ac:dyDescent="0.25">
      <c r="A43" s="34"/>
      <c r="B43" s="41" t="s">
        <v>12</v>
      </c>
      <c r="C43" s="40">
        <v>822</v>
      </c>
      <c r="D43" s="31">
        <v>1853921</v>
      </c>
      <c r="E43" s="34"/>
    </row>
    <row r="44" spans="1:5" ht="45.75" customHeight="1" x14ac:dyDescent="0.25">
      <c r="A44" s="34"/>
      <c r="B44" s="41" t="s">
        <v>33</v>
      </c>
      <c r="C44" s="40">
        <v>612</v>
      </c>
      <c r="D44" s="31">
        <v>136379</v>
      </c>
      <c r="E44" s="34"/>
    </row>
    <row r="45" spans="1:5" ht="45.75" customHeight="1" x14ac:dyDescent="0.25">
      <c r="A45" s="34"/>
      <c r="B45" s="52" t="s">
        <v>43</v>
      </c>
      <c r="C45" s="40">
        <v>11873</v>
      </c>
      <c r="D45" s="31">
        <v>1127118</v>
      </c>
      <c r="E45" s="34"/>
    </row>
    <row r="46" spans="1:5" ht="45.75" customHeight="1" x14ac:dyDescent="0.25">
      <c r="A46" s="55">
        <f>A48-A49</f>
        <v>0</v>
      </c>
      <c r="B46" s="52" t="s">
        <v>46</v>
      </c>
      <c r="C46" s="40" t="s">
        <v>47</v>
      </c>
      <c r="D46" s="31">
        <v>19994771</v>
      </c>
      <c r="E46" s="34"/>
    </row>
    <row r="47" spans="1:5" ht="15.75" x14ac:dyDescent="0.25">
      <c r="A47" s="34"/>
      <c r="B47" s="44" t="s">
        <v>2</v>
      </c>
      <c r="C47" s="53">
        <f>C43+C42+C21+C23+C25+C26+4331</f>
        <v>130026</v>
      </c>
      <c r="D47" s="53">
        <f>SUM(D21:D46)</f>
        <v>206148373</v>
      </c>
      <c r="E47" s="34"/>
    </row>
    <row r="48" spans="1:5" x14ac:dyDescent="0.25">
      <c r="A48" s="55"/>
      <c r="B48" s="54"/>
      <c r="C48" s="55"/>
      <c r="D48" s="55"/>
      <c r="E48" s="55">
        <f>4331-'[1]гарантии с 01.12.2020'!$X$5</f>
        <v>0</v>
      </c>
    </row>
    <row r="49" spans="1:5" x14ac:dyDescent="0.25">
      <c r="A49" s="55"/>
      <c r="B49" s="34"/>
      <c r="C49" s="55"/>
      <c r="D49" s="54"/>
      <c r="E49" s="34"/>
    </row>
    <row r="50" spans="1:5" ht="30" customHeight="1" x14ac:dyDescent="0.25">
      <c r="A50" s="34"/>
      <c r="B50" s="38" t="s">
        <v>4</v>
      </c>
      <c r="C50" s="36" t="s">
        <v>10</v>
      </c>
      <c r="D50" s="47" t="s">
        <v>1</v>
      </c>
      <c r="E50" s="34"/>
    </row>
    <row r="51" spans="1:5" ht="15.75" x14ac:dyDescent="0.25">
      <c r="A51" s="34"/>
      <c r="B51" s="56">
        <v>1</v>
      </c>
      <c r="C51" s="56">
        <v>2</v>
      </c>
      <c r="D51" s="56">
        <v>3</v>
      </c>
      <c r="E51" s="34"/>
    </row>
    <row r="52" spans="1:5" ht="15.75" x14ac:dyDescent="0.25">
      <c r="A52" s="34"/>
      <c r="B52" s="57" t="s">
        <v>4</v>
      </c>
      <c r="C52" s="58">
        <f>'[1]гарантии с 01.12.2020'!$V$5</f>
        <v>2114</v>
      </c>
      <c r="D52" s="59">
        <f>'[1]гарантии с 01.12.2020'!$W$5</f>
        <v>31075090</v>
      </c>
      <c r="E52" s="34"/>
    </row>
    <row r="53" spans="1:5" ht="47.25" x14ac:dyDescent="0.25">
      <c r="A53" s="34"/>
      <c r="B53" s="57" t="s">
        <v>48</v>
      </c>
      <c r="C53" s="58" t="s">
        <v>47</v>
      </c>
      <c r="D53" s="66">
        <f>'[1]гарантии с 01.12.2020'!$W$26</f>
        <v>3406811</v>
      </c>
      <c r="E53" s="34"/>
    </row>
    <row r="54" spans="1:5" ht="15.75" x14ac:dyDescent="0.25">
      <c r="A54" s="34"/>
      <c r="B54" s="44" t="s">
        <v>2</v>
      </c>
      <c r="C54" s="45"/>
      <c r="D54" s="46">
        <f>SUM(D52:D53)</f>
        <v>34481901</v>
      </c>
      <c r="E54" s="34"/>
    </row>
    <row r="55" spans="1:5" x14ac:dyDescent="0.25">
      <c r="A55" s="34"/>
      <c r="B55" s="34"/>
      <c r="C55" s="34"/>
      <c r="D55" s="34"/>
      <c r="E55" s="34"/>
    </row>
    <row r="56" spans="1:5" ht="15.75" thickBot="1" x14ac:dyDescent="0.3">
      <c r="A56" s="34"/>
      <c r="B56" s="34"/>
      <c r="C56" s="34"/>
      <c r="D56" s="34"/>
      <c r="E56" s="34"/>
    </row>
    <row r="57" spans="1:5" x14ac:dyDescent="0.25">
      <c r="A57" s="34"/>
      <c r="B57" s="74" t="s">
        <v>3</v>
      </c>
      <c r="C57" s="76" t="s">
        <v>1</v>
      </c>
      <c r="D57" s="77"/>
      <c r="E57" s="60"/>
    </row>
    <row r="58" spans="1:5" ht="16.5" thickBot="1" x14ac:dyDescent="0.3">
      <c r="A58" s="34"/>
      <c r="B58" s="75"/>
      <c r="C58" s="78">
        <f>D16+D47+D54</f>
        <v>714952885</v>
      </c>
      <c r="D58" s="79"/>
      <c r="E58" s="60"/>
    </row>
    <row r="59" spans="1:5" x14ac:dyDescent="0.25">
      <c r="A59" s="34"/>
      <c r="B59" s="34"/>
      <c r="C59" s="34"/>
      <c r="D59" s="34"/>
      <c r="E59" s="34"/>
    </row>
    <row r="60" spans="1:5" ht="51" customHeight="1" x14ac:dyDescent="0.25">
      <c r="A60" s="69" t="s">
        <v>40</v>
      </c>
      <c r="B60" s="69"/>
      <c r="C60" s="69"/>
      <c r="D60" s="69"/>
      <c r="E60" s="69"/>
    </row>
    <row r="61" spans="1:5" x14ac:dyDescent="0.25">
      <c r="A61" s="34"/>
      <c r="B61" s="34"/>
      <c r="C61" s="34"/>
      <c r="D61" s="34"/>
      <c r="E61" s="34"/>
    </row>
    <row r="62" spans="1:5" ht="15" customHeight="1" x14ac:dyDescent="0.25">
      <c r="A62" s="70" t="s">
        <v>35</v>
      </c>
      <c r="B62" s="71" t="s">
        <v>36</v>
      </c>
      <c r="C62" s="71"/>
      <c r="D62" s="71"/>
      <c r="E62" s="61"/>
    </row>
    <row r="63" spans="1:5" ht="90" x14ac:dyDescent="0.25">
      <c r="A63" s="70"/>
      <c r="B63" s="32" t="s">
        <v>37</v>
      </c>
      <c r="C63" s="33" t="s">
        <v>38</v>
      </c>
      <c r="D63" s="33" t="s">
        <v>39</v>
      </c>
      <c r="E63" s="62"/>
    </row>
    <row r="64" spans="1:5" x14ac:dyDescent="0.25">
      <c r="A64" s="63">
        <f>B64+C64+D64</f>
        <v>62101</v>
      </c>
      <c r="B64" s="64">
        <v>5231</v>
      </c>
      <c r="C64" s="63">
        <v>20514</v>
      </c>
      <c r="D64" s="63">
        <v>36356</v>
      </c>
      <c r="E64" s="34"/>
    </row>
  </sheetData>
  <mergeCells count="11">
    <mergeCell ref="A60:E60"/>
    <mergeCell ref="A62:A63"/>
    <mergeCell ref="B62:D62"/>
    <mergeCell ref="D1:E1"/>
    <mergeCell ref="C2:E2"/>
    <mergeCell ref="A5:E5"/>
    <mergeCell ref="B57:B58"/>
    <mergeCell ref="C57:D57"/>
    <mergeCell ref="C58:D58"/>
    <mergeCell ref="C3:E3"/>
    <mergeCell ref="D23:D24"/>
  </mergeCells>
  <pageMargins left="0.7" right="0.7" top="0.75" bottom="0.75" header="0.3" footer="0.3"/>
  <pageSetup paperSize="9" scale="83" fitToHeight="0" orientation="portrait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opLeftCell="A4" workbookViewId="0">
      <selection activeCell="F19" sqref="F19"/>
    </sheetView>
  </sheetViews>
  <sheetFormatPr defaultRowHeight="15" x14ac:dyDescent="0.25"/>
  <cols>
    <col min="1" max="1" width="9.140625" style="10"/>
    <col min="2" max="2" width="34.71093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88" t="s">
        <v>9</v>
      </c>
      <c r="E1" s="88"/>
    </row>
    <row r="2" spans="1:13" x14ac:dyDescent="0.25">
      <c r="C2" s="88" t="s">
        <v>8</v>
      </c>
      <c r="D2" s="88"/>
      <c r="E2" s="88"/>
    </row>
    <row r="3" spans="1:13" x14ac:dyDescent="0.25">
      <c r="C3" s="88" t="s">
        <v>13</v>
      </c>
      <c r="D3" s="88"/>
      <c r="E3" s="88"/>
    </row>
    <row r="5" spans="1:13" ht="57.75" customHeight="1" x14ac:dyDescent="0.25">
      <c r="A5" s="89" t="s">
        <v>52</v>
      </c>
      <c r="B5" s="89"/>
      <c r="C5" s="89"/>
      <c r="D5" s="89"/>
      <c r="E5" s="8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10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514</v>
      </c>
      <c r="D10" s="15">
        <v>20321319</v>
      </c>
    </row>
    <row r="11" spans="1:13" ht="15.75" x14ac:dyDescent="0.25">
      <c r="B11" s="2" t="s">
        <v>2</v>
      </c>
      <c r="C11" s="11"/>
      <c r="D11" s="12">
        <f>SUM(D10)</f>
        <v>20321319</v>
      </c>
    </row>
    <row r="14" spans="1:13" ht="28.5" x14ac:dyDescent="0.25">
      <c r="B14" s="6" t="s">
        <v>0</v>
      </c>
      <c r="C14" s="6" t="s">
        <v>20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21</v>
      </c>
      <c r="C16" s="23">
        <v>4635</v>
      </c>
      <c r="D16" s="15">
        <v>2358868</v>
      </c>
      <c r="E16" s="68"/>
    </row>
    <row r="17" spans="2:5" ht="15.75" x14ac:dyDescent="0.25">
      <c r="B17" s="4" t="s">
        <v>22</v>
      </c>
      <c r="C17" s="23">
        <v>1246</v>
      </c>
      <c r="D17" s="15">
        <v>1290746</v>
      </c>
    </row>
    <row r="18" spans="2:5" ht="15.75" x14ac:dyDescent="0.25">
      <c r="B18" s="4" t="s">
        <v>7</v>
      </c>
      <c r="C18" s="23">
        <v>650</v>
      </c>
      <c r="D18" s="15">
        <v>630832</v>
      </c>
    </row>
    <row r="19" spans="2:5" ht="31.5" x14ac:dyDescent="0.25">
      <c r="B19" s="25" t="s">
        <v>34</v>
      </c>
      <c r="C19" s="14" t="s">
        <v>45</v>
      </c>
      <c r="D19" s="67">
        <v>394973</v>
      </c>
    </row>
    <row r="20" spans="2:5" ht="15.75" x14ac:dyDescent="0.25">
      <c r="B20" s="18" t="s">
        <v>11</v>
      </c>
      <c r="C20" s="24">
        <v>20</v>
      </c>
      <c r="D20" s="21">
        <v>25055</v>
      </c>
    </row>
    <row r="21" spans="2:5" ht="15.75" x14ac:dyDescent="0.25">
      <c r="B21" s="2" t="s">
        <v>2</v>
      </c>
      <c r="C21" s="11"/>
      <c r="D21" s="17">
        <f>SUM(D16:D20)</f>
        <v>4700474</v>
      </c>
    </row>
    <row r="24" spans="2:5" ht="15.75" x14ac:dyDescent="0.25">
      <c r="B24" s="5" t="s">
        <v>4</v>
      </c>
      <c r="C24" s="6" t="s">
        <v>10</v>
      </c>
      <c r="D24" s="7" t="s">
        <v>1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13" t="s">
        <v>4</v>
      </c>
      <c r="C26" s="20">
        <v>76</v>
      </c>
      <c r="D26" s="16">
        <v>994662</v>
      </c>
    </row>
    <row r="27" spans="2:5" ht="15.75" x14ac:dyDescent="0.25">
      <c r="B27" s="2" t="s">
        <v>2</v>
      </c>
      <c r="C27" s="11"/>
      <c r="D27" s="12">
        <f>SUM(D26)</f>
        <v>994662</v>
      </c>
    </row>
    <row r="29" spans="2:5" ht="15.75" thickBot="1" x14ac:dyDescent="0.3"/>
    <row r="30" spans="2:5" x14ac:dyDescent="0.25">
      <c r="B30" s="82" t="s">
        <v>3</v>
      </c>
      <c r="C30" s="84" t="s">
        <v>1</v>
      </c>
      <c r="D30" s="85"/>
      <c r="E30" s="9"/>
    </row>
    <row r="31" spans="2:5" ht="16.5" thickBot="1" x14ac:dyDescent="0.3">
      <c r="B31" s="83"/>
      <c r="C31" s="86">
        <f>D11+D21+D27</f>
        <v>26016455</v>
      </c>
      <c r="D31" s="87"/>
      <c r="E31" s="9"/>
    </row>
  </sheetData>
  <mergeCells count="7">
    <mergeCell ref="B30:B31"/>
    <mergeCell ref="C30:D30"/>
    <mergeCell ref="C31:D31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2020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2021-01-21T06:47:10Z</cp:lastPrinted>
  <dcterms:created xsi:type="dcterms:W3CDTF">2013-02-07T03:36:37Z</dcterms:created>
  <dcterms:modified xsi:type="dcterms:W3CDTF">2021-01-21T07:08:06Z</dcterms:modified>
</cp:coreProperties>
</file>